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Handballkreis Lippe\SR-Soll-Berechnung\"/>
    </mc:Choice>
  </mc:AlternateContent>
  <bookViews>
    <workbookView showHorizontalScroll="0" showVerticalScroll="0" showSheetTabs="0" xWindow="0" yWindow="0" windowWidth="27570" windowHeight="12060"/>
  </bookViews>
  <sheets>
    <sheet name="Verein" sheetId="1" r:id="rId1"/>
  </sheets>
  <definedNames>
    <definedName name="_xlnm.Print_Area" localSheetId="0">Verein!$A$1:$AA$27</definedName>
  </definedNames>
  <calcPr calcId="152511" fullPrecision="0"/>
  <customWorkbookViews>
    <customWorkbookView name="Klaus-Dieter Keienburg - Persönliche Ansicht" guid="{8C0934F7-44FB-4683-87C9-008AC5AC4B6E}" mergeInterval="0" personalView="1" maximized="1" xWindow="-8" yWindow="-8" windowWidth="1936" windowHeight="1056" activeSheetId="1" showComments="commNone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S19" i="1" l="1"/>
  <c r="S17" i="1"/>
  <c r="S16" i="1"/>
  <c r="S20" i="1"/>
  <c r="S13" i="1"/>
  <c r="S14" i="1"/>
  <c r="S18" i="1"/>
  <c r="S10" i="1"/>
  <c r="S11" i="1"/>
  <c r="S12" i="1"/>
  <c r="S9" i="1"/>
  <c r="L22" i="1"/>
  <c r="L21" i="1"/>
  <c r="L20" i="1"/>
  <c r="L19" i="1"/>
  <c r="L18" i="1"/>
  <c r="L17" i="1"/>
  <c r="L11" i="1"/>
  <c r="L10" i="1"/>
  <c r="L9" i="1"/>
  <c r="E22" i="1"/>
  <c r="E21" i="1"/>
  <c r="E20" i="1"/>
  <c r="E18" i="1"/>
  <c r="E17" i="1"/>
  <c r="E10" i="1"/>
  <c r="E11" i="1"/>
  <c r="E12" i="1"/>
  <c r="L12" i="1"/>
  <c r="L14" i="1"/>
  <c r="E14" i="1"/>
  <c r="L15" i="1"/>
  <c r="E15" i="1"/>
  <c r="L16" i="1"/>
  <c r="E16" i="1"/>
  <c r="E9" i="1"/>
  <c r="T8" i="1" l="1"/>
  <c r="T15" i="1"/>
  <c r="M8" i="1"/>
  <c r="M13" i="1"/>
  <c r="T21" i="1" l="1"/>
  <c r="G4" i="1" s="1"/>
  <c r="L4" i="1" l="1"/>
  <c r="M4" i="1" s="1"/>
  <c r="J4" i="1"/>
  <c r="N4" i="1" l="1"/>
  <c r="O4" i="1" s="1"/>
  <c r="S4" i="1"/>
  <c r="T4" i="1" s="1"/>
  <c r="J5" i="1"/>
  <c r="P4" i="1" l="1"/>
  <c r="Q4" i="1" s="1"/>
  <c r="W4" i="1"/>
  <c r="X4" i="1" s="1"/>
  <c r="U4" i="1"/>
  <c r="Y4" i="1" l="1"/>
  <c r="Z4" i="1" s="1"/>
  <c r="V4" i="1"/>
  <c r="AA4" i="1" l="1"/>
</calcChain>
</file>

<file path=xl/sharedStrings.xml><?xml version="1.0" encoding="utf-8"?>
<sst xmlns="http://schemas.openxmlformats.org/spreadsheetml/2006/main" count="79" uniqueCount="65">
  <si>
    <t>SR-Soll erfüllt?</t>
  </si>
  <si>
    <t>SR-Soll</t>
  </si>
  <si>
    <t>erfüllt in %</t>
  </si>
  <si>
    <t>Diff.</t>
  </si>
  <si>
    <t>∑</t>
  </si>
  <si>
    <t>Anz. bis</t>
  </si>
  <si>
    <t>SR-fehlt</t>
  </si>
  <si>
    <t xml:space="preserve">
1. Eingabe</t>
  </si>
  <si>
    <t>1. Bundesliga Männer</t>
  </si>
  <si>
    <t>2. Bundesliga Männer</t>
  </si>
  <si>
    <t>3. Bundesliga Männer</t>
  </si>
  <si>
    <t>1. Bundesiga Frauen</t>
  </si>
  <si>
    <t>2. Bundesiga Frauen</t>
  </si>
  <si>
    <t>3. Bundesiga Frauen</t>
  </si>
  <si>
    <t xml:space="preserve">A-Jgd.-männlich </t>
  </si>
  <si>
    <t>A-Jgd.-weiblich</t>
  </si>
  <si>
    <t>Anz.</t>
  </si>
  <si>
    <t>Oberliga Frauen</t>
  </si>
  <si>
    <t>Oberliga Männer</t>
  </si>
  <si>
    <t>Verbandsliga Frauen</t>
  </si>
  <si>
    <t>Verbandsliga Männer</t>
  </si>
  <si>
    <t>Landesliga Frauen</t>
  </si>
  <si>
    <t>Landesliga Männer</t>
  </si>
  <si>
    <t>HV-Westfalen</t>
  </si>
  <si>
    <t>Oberliga männl. A-Jugend</t>
  </si>
  <si>
    <t>Verbandsliga männl. A-Jugend</t>
  </si>
  <si>
    <t>Oberliga männl. B-Jugend</t>
  </si>
  <si>
    <t>Verbandsliga männl. B-Jugend</t>
  </si>
  <si>
    <t>Oberliga männl. C-Jugend</t>
  </si>
  <si>
    <t>Verbandsliga männl. C-Jugend</t>
  </si>
  <si>
    <t>Oberliga weibl. A-Jugend</t>
  </si>
  <si>
    <t>Verbandsliga weibl. A-Jugend</t>
  </si>
  <si>
    <t>Oberliga weibl. B-Jugend</t>
  </si>
  <si>
    <t>Oberliga weibl. C-Jugend</t>
  </si>
  <si>
    <t>Bundesliga</t>
  </si>
  <si>
    <t>Kreisspielbetrieb</t>
  </si>
  <si>
    <t>Spielklasse</t>
  </si>
  <si>
    <t>SR-Soll: 2 je Spielklasse</t>
  </si>
  <si>
    <t>Bezirksliga Männer (2)</t>
  </si>
  <si>
    <t>Kreisliga Männer (2)</t>
  </si>
  <si>
    <t>Kreisklasse Männer (1)</t>
  </si>
  <si>
    <t>Bezirksliga Frauen (2)</t>
  </si>
  <si>
    <t>Kreisliga Frauen (1)</t>
  </si>
  <si>
    <t>K ü S männl. A-Jugend (1)</t>
  </si>
  <si>
    <t>K ü S männl. B-Jugend (1)</t>
  </si>
  <si>
    <t>K ü S weibl. A-Jugend (1)</t>
  </si>
  <si>
    <t>K ü S weibl. B-Jugend (1)</t>
  </si>
  <si>
    <t>K ü S männl. C-Jugend (1)</t>
  </si>
  <si>
    <t>K ü S weibl. C-Jugend (1)</t>
  </si>
  <si>
    <t>aktuelle Saison</t>
  </si>
  <si>
    <t>Verbandsliga weibl. C-Jugend</t>
  </si>
  <si>
    <t>Verbandsliga weibl. B-Jugend</t>
  </si>
  <si>
    <t>Anzahl der aufeinander folgenden Jahre in</t>
  </si>
  <si>
    <t>denen das SR-Soll nicht 70% erreicht hat</t>
  </si>
  <si>
    <t xml:space="preserve">
               2. Eingabe</t>
  </si>
  <si>
    <t>Anz. IST - SR</t>
  </si>
  <si>
    <t>1. Jahr</t>
  </si>
  <si>
    <t>2. Jahr</t>
  </si>
  <si>
    <t>5. Jahr</t>
  </si>
  <si>
    <t>4. Jahr</t>
  </si>
  <si>
    <t>3. Jahr</t>
  </si>
  <si>
    <t>Achtung: erst nach Eingabe der Anzahl der Jahre, in denen 70% des SR-Solls nicht erreicht wurde und die Anzahl der IST-SR, funktioniert die Berechnung korrekt!</t>
  </si>
  <si>
    <t>Kreisübergreifender Spielbetrieb    (K-ü-S)</t>
  </si>
  <si>
    <t>SR-Soll-Ist-Berechner</t>
  </si>
  <si>
    <t>Jahr/Jahre &lt;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</si>
</sst>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5" borderId="30" xfId="0" applyFill="1" applyBorder="1" applyAlignment="1">
      <alignment vertical="center"/>
    </xf>
    <xf numFmtId="0" fontId="4" fillId="5" borderId="30" xfId="0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0" fillId="5" borderId="24" xfId="0" applyFill="1" applyBorder="1" applyAlignment="1">
      <alignment vertical="center"/>
    </xf>
    <xf numFmtId="0" fontId="0" fillId="5" borderId="24" xfId="0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5" borderId="26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0" fontId="5" fillId="0" borderId="20" xfId="2" applyNumberFormat="1" applyFont="1" applyBorder="1" applyAlignment="1">
      <alignment horizontal="center" vertical="center"/>
    </xf>
    <xf numFmtId="44" fontId="5" fillId="0" borderId="20" xfId="1" applyFont="1" applyBorder="1" applyAlignment="1">
      <alignment horizontal="center" vertical="center"/>
    </xf>
    <xf numFmtId="44" fontId="6" fillId="0" borderId="22" xfId="1" applyFont="1" applyBorder="1" applyAlignment="1">
      <alignment horizontal="center" vertical="center"/>
    </xf>
    <xf numFmtId="44" fontId="10" fillId="0" borderId="20" xfId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4" fillId="5" borderId="35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5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44" fontId="5" fillId="0" borderId="20" xfId="1" applyFont="1" applyBorder="1" applyAlignment="1">
      <alignment horizontal="center" vertical="center"/>
    </xf>
    <xf numFmtId="44" fontId="5" fillId="0" borderId="24" xfId="1" applyFont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59" xfId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0" fillId="0" borderId="64" xfId="0" applyFont="1" applyBorder="1" applyAlignment="1">
      <alignment horizontal="left" vertical="center"/>
    </xf>
    <xf numFmtId="0" fontId="0" fillId="0" borderId="61" xfId="0" applyFont="1" applyBorder="1" applyAlignment="1">
      <alignment horizontal="left" vertical="center"/>
    </xf>
    <xf numFmtId="10" fontId="5" fillId="0" borderId="17" xfId="2" applyNumberFormat="1" applyFont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40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4" fillId="7" borderId="69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21771</xdr:colOff>
      <xdr:row>9</xdr:row>
      <xdr:rowOff>22081</xdr:rowOff>
    </xdr:from>
    <xdr:to>
      <xdr:col>26</xdr:col>
      <xdr:colOff>1020536</xdr:colOff>
      <xdr:row>20</xdr:row>
      <xdr:rowOff>268182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5557" y="4349152"/>
          <a:ext cx="6196693" cy="4886137"/>
        </a:xfrm>
        <a:prstGeom prst="rect">
          <a:avLst/>
        </a:prstGeom>
      </xdr:spPr>
    </xdr:pic>
    <xdr:clientData/>
  </xdr:twoCellAnchor>
  <xdr:twoCellAnchor>
    <xdr:from>
      <xdr:col>1</xdr:col>
      <xdr:colOff>372833</xdr:colOff>
      <xdr:row>4</xdr:row>
      <xdr:rowOff>88446</xdr:rowOff>
    </xdr:from>
    <xdr:to>
      <xdr:col>1</xdr:col>
      <xdr:colOff>748391</xdr:colOff>
      <xdr:row>4</xdr:row>
      <xdr:rowOff>285750</xdr:rowOff>
    </xdr:to>
    <xdr:sp macro="" textlink="">
      <xdr:nvSpPr>
        <xdr:cNvPr id="3" name="Pfeil nach oben 2"/>
        <xdr:cNvSpPr/>
      </xdr:nvSpPr>
      <xdr:spPr>
        <a:xfrm>
          <a:off x="617762" y="1816553"/>
          <a:ext cx="375558" cy="19730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231322</xdr:colOff>
      <xdr:row>4</xdr:row>
      <xdr:rowOff>38099</xdr:rowOff>
    </xdr:from>
    <xdr:to>
      <xdr:col>8</xdr:col>
      <xdr:colOff>47624</xdr:colOff>
      <xdr:row>4</xdr:row>
      <xdr:rowOff>299356</xdr:rowOff>
    </xdr:to>
    <xdr:sp macro="" textlink="">
      <xdr:nvSpPr>
        <xdr:cNvPr id="6" name="Pfeil nach oben 5"/>
        <xdr:cNvSpPr/>
      </xdr:nvSpPr>
      <xdr:spPr>
        <a:xfrm>
          <a:off x="5687786" y="1766206"/>
          <a:ext cx="346981" cy="26125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2"/>
  <sheetViews>
    <sheetView showGridLines="0" showRowColHeaders="0" tabSelected="1" showRuler="0" view="pageLayout" zoomScale="70" zoomScaleNormal="70" zoomScaleSheetLayoutView="70" zoomScalePageLayoutView="70" workbookViewId="0">
      <selection activeCell="B9" sqref="B9:C9"/>
    </sheetView>
  </sheetViews>
  <sheetFormatPr baseColWidth="10" defaultRowHeight="29.25" customHeight="1" x14ac:dyDescent="0.25"/>
  <cols>
    <col min="1" max="1" width="3.5703125" style="1" customWidth="1"/>
    <col min="2" max="3" width="16.140625" style="1" customWidth="1"/>
    <col min="4" max="6" width="10.42578125" style="1" customWidth="1"/>
    <col min="7" max="7" width="11.7109375" style="1" customWidth="1"/>
    <col min="8" max="8" width="7.5703125" style="1" customWidth="1"/>
    <col min="9" max="9" width="7.7109375" style="1" customWidth="1"/>
    <col min="10" max="10" width="7" style="1" customWidth="1"/>
    <col min="11" max="11" width="10.85546875" style="1" customWidth="1"/>
    <col min="12" max="12" width="12.5703125" style="1" customWidth="1"/>
    <col min="13" max="13" width="12.140625" style="1" customWidth="1"/>
    <col min="14" max="14" width="15.140625" style="1" customWidth="1"/>
    <col min="15" max="15" width="11.42578125" style="1"/>
    <col min="16" max="16" width="11.5703125" style="1" customWidth="1"/>
    <col min="17" max="18" width="9.7109375" style="1" customWidth="1"/>
    <col min="19" max="19" width="10.7109375" style="1" customWidth="1"/>
    <col min="20" max="20" width="17.7109375" style="1" customWidth="1"/>
    <col min="21" max="21" width="10.7109375" style="1" customWidth="1"/>
    <col min="22" max="22" width="18.7109375" style="1" customWidth="1"/>
    <col min="23" max="23" width="10.7109375" style="1" customWidth="1"/>
    <col min="24" max="24" width="18.7109375" style="1" customWidth="1"/>
    <col min="25" max="25" width="10.7109375" style="1" customWidth="1"/>
    <col min="26" max="26" width="18.7109375" style="1" customWidth="1"/>
    <col min="27" max="27" width="21.5703125" style="1" customWidth="1"/>
    <col min="28" max="16384" width="11.42578125" style="1"/>
  </cols>
  <sheetData>
    <row r="1" spans="2:27" ht="21" customHeight="1" thickBot="1" x14ac:dyDescent="0.3"/>
    <row r="2" spans="2:27" s="2" customFormat="1" ht="29.25" customHeight="1" thickTop="1" x14ac:dyDescent="0.25">
      <c r="B2" s="141" t="s">
        <v>52</v>
      </c>
      <c r="C2" s="90"/>
      <c r="D2" s="90"/>
      <c r="E2" s="90"/>
      <c r="F2" s="91"/>
      <c r="G2" s="145" t="s">
        <v>49</v>
      </c>
      <c r="H2" s="146"/>
      <c r="I2" s="146"/>
      <c r="J2" s="146"/>
      <c r="K2" s="146"/>
      <c r="L2" s="146"/>
      <c r="M2" s="147"/>
      <c r="N2" s="6"/>
      <c r="O2" s="6"/>
      <c r="P2" s="112" t="s">
        <v>58</v>
      </c>
      <c r="Q2" s="86"/>
      <c r="R2" s="113"/>
      <c r="S2" s="112" t="s">
        <v>59</v>
      </c>
      <c r="T2" s="113"/>
      <c r="U2" s="112" t="s">
        <v>60</v>
      </c>
      <c r="V2" s="113"/>
      <c r="W2" s="112" t="s">
        <v>57</v>
      </c>
      <c r="X2" s="113"/>
      <c r="Y2" s="112" t="s">
        <v>56</v>
      </c>
      <c r="Z2" s="113"/>
      <c r="AA2" s="148" t="s">
        <v>4</v>
      </c>
    </row>
    <row r="3" spans="2:27" s="2" customFormat="1" ht="33.75" customHeight="1" thickBot="1" x14ac:dyDescent="0.3">
      <c r="B3" s="142" t="s">
        <v>53</v>
      </c>
      <c r="C3" s="143"/>
      <c r="D3" s="143"/>
      <c r="E3" s="143"/>
      <c r="F3" s="144"/>
      <c r="G3" s="5" t="s">
        <v>1</v>
      </c>
      <c r="H3" s="93" t="s">
        <v>55</v>
      </c>
      <c r="I3" s="94"/>
      <c r="J3" s="93" t="s">
        <v>6</v>
      </c>
      <c r="K3" s="94"/>
      <c r="L3" s="4" t="s">
        <v>2</v>
      </c>
      <c r="M3" s="7" t="s">
        <v>0</v>
      </c>
      <c r="N3" s="95" t="s">
        <v>5</v>
      </c>
      <c r="O3" s="96">
        <v>0.7</v>
      </c>
      <c r="P3" s="109" t="s">
        <v>3</v>
      </c>
      <c r="Q3" s="110">
        <v>1000</v>
      </c>
      <c r="R3" s="111"/>
      <c r="S3" s="109" t="s">
        <v>3</v>
      </c>
      <c r="T3" s="108">
        <v>800</v>
      </c>
      <c r="U3" s="107" t="s">
        <v>3</v>
      </c>
      <c r="V3" s="108">
        <v>600</v>
      </c>
      <c r="W3" s="107" t="s">
        <v>3</v>
      </c>
      <c r="X3" s="108">
        <v>400</v>
      </c>
      <c r="Y3" s="107" t="s">
        <v>3</v>
      </c>
      <c r="Z3" s="108">
        <v>200</v>
      </c>
      <c r="AA3" s="149"/>
    </row>
    <row r="4" spans="2:27" ht="51" customHeight="1" thickBot="1" x14ac:dyDescent="0.3">
      <c r="B4" s="151"/>
      <c r="C4" s="154" t="s">
        <v>64</v>
      </c>
      <c r="D4" s="154"/>
      <c r="E4" s="154"/>
      <c r="F4" s="155"/>
      <c r="G4" s="92">
        <f>TRANSPOSE(T21)</f>
        <v>0</v>
      </c>
      <c r="H4" s="101"/>
      <c r="I4" s="102"/>
      <c r="J4" s="104">
        <f>IF(G4&gt;=H4,SUM(G4-H4),0)</f>
        <v>0</v>
      </c>
      <c r="K4" s="105"/>
      <c r="L4" s="116">
        <f>IF(AND(G4&gt;0,H4&gt;0),H4/G4,0)</f>
        <v>0</v>
      </c>
      <c r="M4" s="26">
        <f>IF(L4="",1,IF(AND(G4&gt;0,L4&lt;O3),1+B4,0))</f>
        <v>0</v>
      </c>
      <c r="N4" s="43">
        <f>IF(L4&lt;$O3,ROUNDUP(SUM($O3*G4),0),0)</f>
        <v>0</v>
      </c>
      <c r="O4" s="37" t="str">
        <f>IF(G4&gt;0,SUM(N4/G4),"")</f>
        <v/>
      </c>
      <c r="P4" s="41">
        <f>IF(AND(M4&gt;=5,H4&gt;0),SUM(N4-H4),0)</f>
        <v>0</v>
      </c>
      <c r="Q4" s="98">
        <f>IF($M4&gt;=5,P4*Q3,0)</f>
        <v>0</v>
      </c>
      <c r="R4" s="97"/>
      <c r="S4" s="41">
        <f>IF(AND(M4=4,H4&gt;0),SUM(N4-H4),0)</f>
        <v>0</v>
      </c>
      <c r="T4" s="38">
        <f>IF($M4=4,S4*T3,0)</f>
        <v>0</v>
      </c>
      <c r="U4" s="41">
        <f>IF(AND(M4=3,H4&gt;=0),SUM(N4-H4),0)</f>
        <v>0</v>
      </c>
      <c r="V4" s="40">
        <f>IF(U4&gt;0,SUM(U4*V3),0)</f>
        <v>0</v>
      </c>
      <c r="W4" s="42">
        <f>IF(M4=2,SUM(N4-H4),0)</f>
        <v>0</v>
      </c>
      <c r="X4" s="40">
        <f>IF(W4&gt;0,SUM(W4*X3),0)</f>
        <v>0</v>
      </c>
      <c r="Y4" s="42">
        <f>IF(M4=1,SUM(J4-U4),SUM(J4-P10-S4-W4-U4))</f>
        <v>0</v>
      </c>
      <c r="Z4" s="40">
        <f>SUM(Y4*Z3)</f>
        <v>0</v>
      </c>
      <c r="AA4" s="39">
        <f>SUM(Q4+T4+V4+X4+Z4)</f>
        <v>0</v>
      </c>
    </row>
    <row r="5" spans="2:27" ht="48" customHeight="1" thickBot="1" x14ac:dyDescent="0.3">
      <c r="B5" s="150" t="s">
        <v>7</v>
      </c>
      <c r="C5" s="152"/>
      <c r="D5" s="152"/>
      <c r="E5" s="152"/>
      <c r="F5" s="153"/>
      <c r="G5" s="100" t="s">
        <v>54</v>
      </c>
      <c r="H5" s="99"/>
      <c r="I5" s="99"/>
      <c r="J5" s="103" t="str">
        <f>IF(L4="","",IF(M4=1,"1. Jahr nicht erfüllt",IF(M4=2,"2. Jahr nicht erfüllt",IF(M4=3,"3. Jahr nicht erfüllt",IF(M4=4,"4. Jahr nicht erfüllt",IF(M4=5,"5. Jahr nicht erfüllt","SR-Soll erfüllt"))))))</f>
        <v>SR-Soll erfüllt</v>
      </c>
      <c r="K5" s="103"/>
      <c r="L5" s="103"/>
      <c r="M5" s="103"/>
      <c r="N5" s="47"/>
      <c r="O5" s="47"/>
      <c r="P5" s="47"/>
      <c r="Q5" s="47"/>
      <c r="R5" s="47"/>
      <c r="S5" s="47"/>
      <c r="T5" s="132"/>
      <c r="U5" s="48"/>
      <c r="V5" s="49"/>
      <c r="W5" s="47"/>
      <c r="X5" s="47"/>
      <c r="Y5" s="47"/>
      <c r="Z5" s="47"/>
      <c r="AA5" s="50"/>
    </row>
    <row r="6" spans="2:27" ht="56.25" customHeight="1" thickTop="1" thickBot="1" x14ac:dyDescent="0.3">
      <c r="B6" s="87" t="s">
        <v>61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9"/>
    </row>
    <row r="7" spans="2:27" s="17" customFormat="1" ht="33" customHeight="1" thickTop="1" thickBot="1" x14ac:dyDescent="0.3">
      <c r="B7" s="85" t="s">
        <v>36</v>
      </c>
      <c r="C7" s="80"/>
      <c r="D7" s="44" t="s">
        <v>16</v>
      </c>
      <c r="E7" s="44" t="s">
        <v>1</v>
      </c>
      <c r="F7" s="45"/>
      <c r="G7" s="80" t="s">
        <v>36</v>
      </c>
      <c r="H7" s="80"/>
      <c r="I7" s="80"/>
      <c r="J7" s="80"/>
      <c r="K7" s="44" t="s">
        <v>16</v>
      </c>
      <c r="L7" s="44" t="s">
        <v>1</v>
      </c>
      <c r="M7" s="44" t="s">
        <v>1</v>
      </c>
      <c r="N7" s="80" t="s">
        <v>36</v>
      </c>
      <c r="O7" s="80"/>
      <c r="P7" s="80"/>
      <c r="Q7" s="51"/>
      <c r="R7" s="44" t="s">
        <v>16</v>
      </c>
      <c r="S7" s="44" t="s">
        <v>1</v>
      </c>
      <c r="T7" s="46" t="s">
        <v>1</v>
      </c>
      <c r="U7" s="128"/>
      <c r="V7" s="128"/>
      <c r="W7" s="128"/>
      <c r="X7" s="128"/>
      <c r="Y7" s="128"/>
      <c r="Z7" s="128"/>
      <c r="AA7" s="133"/>
    </row>
    <row r="8" spans="2:27" ht="33" customHeight="1" thickTop="1" thickBot="1" x14ac:dyDescent="0.3">
      <c r="B8" s="28" t="s">
        <v>34</v>
      </c>
      <c r="C8" s="18"/>
      <c r="D8" s="65" t="s">
        <v>37</v>
      </c>
      <c r="E8" s="65"/>
      <c r="F8" s="65"/>
      <c r="G8" s="65"/>
      <c r="H8" s="65"/>
      <c r="I8" s="65"/>
      <c r="J8" s="65"/>
      <c r="K8" s="65"/>
      <c r="L8" s="18"/>
      <c r="M8" s="19">
        <f>SUM(E9:E12)+SUM(L9:L12)</f>
        <v>0</v>
      </c>
      <c r="N8" s="63" t="s">
        <v>62</v>
      </c>
      <c r="O8" s="64"/>
      <c r="P8" s="64"/>
      <c r="Q8" s="64"/>
      <c r="R8" s="64"/>
      <c r="S8" s="20"/>
      <c r="T8" s="21">
        <f>SUM(S9:S14)</f>
        <v>0</v>
      </c>
      <c r="U8" s="12"/>
      <c r="V8" s="139" t="s">
        <v>63</v>
      </c>
      <c r="W8" s="139"/>
      <c r="X8" s="139"/>
      <c r="Y8" s="139"/>
      <c r="Z8" s="139"/>
      <c r="AA8" s="140"/>
    </row>
    <row r="9" spans="2:27" ht="33" customHeight="1" x14ac:dyDescent="0.25">
      <c r="B9" s="72" t="s">
        <v>8</v>
      </c>
      <c r="C9" s="73"/>
      <c r="D9" s="29"/>
      <c r="E9" s="30" t="str">
        <f>IF(D9&gt;0,D9*2,"")</f>
        <v/>
      </c>
      <c r="F9" s="12"/>
      <c r="G9" s="57" t="s">
        <v>11</v>
      </c>
      <c r="H9" s="58"/>
      <c r="I9" s="58"/>
      <c r="J9" s="58"/>
      <c r="K9" s="29"/>
      <c r="L9" s="30" t="str">
        <f>IF(K9&gt;0,K9*2,"")</f>
        <v/>
      </c>
      <c r="M9" s="11"/>
      <c r="N9" s="57" t="s">
        <v>43</v>
      </c>
      <c r="O9" s="58"/>
      <c r="P9" s="58"/>
      <c r="Q9" s="114"/>
      <c r="R9" s="29"/>
      <c r="S9" s="30" t="str">
        <f>IF(R9&gt;0,R9*1,"")</f>
        <v/>
      </c>
      <c r="T9" s="13"/>
      <c r="U9" s="12"/>
      <c r="V9" s="12"/>
      <c r="W9" s="12"/>
      <c r="X9" s="12"/>
      <c r="Y9" s="12"/>
      <c r="Z9" s="12"/>
      <c r="AA9" s="134"/>
    </row>
    <row r="10" spans="2:27" ht="33" customHeight="1" x14ac:dyDescent="0.25">
      <c r="B10" s="74" t="s">
        <v>9</v>
      </c>
      <c r="C10" s="62"/>
      <c r="D10" s="31"/>
      <c r="E10" s="32" t="str">
        <f t="shared" ref="E10:E11" si="0">IF(D10&gt;0,D10*2,"")</f>
        <v/>
      </c>
      <c r="F10" s="12"/>
      <c r="G10" s="59" t="s">
        <v>12</v>
      </c>
      <c r="H10" s="60"/>
      <c r="I10" s="60"/>
      <c r="J10" s="60"/>
      <c r="K10" s="31"/>
      <c r="L10" s="32" t="str">
        <f>IF(K10&gt;0,K10*2,"")</f>
        <v/>
      </c>
      <c r="M10" s="11"/>
      <c r="N10" s="59" t="s">
        <v>44</v>
      </c>
      <c r="O10" s="60"/>
      <c r="P10" s="60"/>
      <c r="Q10" s="115"/>
      <c r="R10" s="31"/>
      <c r="S10" s="32" t="str">
        <f t="shared" ref="S10:S12" si="1">IF(R10&gt;0,R10*1,"")</f>
        <v/>
      </c>
      <c r="T10" s="13"/>
      <c r="U10" s="12"/>
      <c r="V10" s="12"/>
      <c r="W10" s="12"/>
      <c r="X10" s="12"/>
      <c r="Y10" s="12"/>
      <c r="Z10" s="12"/>
      <c r="AA10" s="134"/>
    </row>
    <row r="11" spans="2:27" ht="33" customHeight="1" x14ac:dyDescent="0.25">
      <c r="B11" s="74" t="s">
        <v>10</v>
      </c>
      <c r="C11" s="62"/>
      <c r="D11" s="31"/>
      <c r="E11" s="32" t="str">
        <f t="shared" si="0"/>
        <v/>
      </c>
      <c r="F11" s="12"/>
      <c r="G11" s="59" t="s">
        <v>13</v>
      </c>
      <c r="H11" s="60"/>
      <c r="I11" s="60"/>
      <c r="J11" s="60"/>
      <c r="K11" s="31"/>
      <c r="L11" s="32" t="str">
        <f>IF(K11&gt;0,K11*2,"")</f>
        <v/>
      </c>
      <c r="M11" s="11"/>
      <c r="N11" s="59" t="s">
        <v>45</v>
      </c>
      <c r="O11" s="60"/>
      <c r="P11" s="60"/>
      <c r="Q11" s="115"/>
      <c r="R11" s="31"/>
      <c r="S11" s="32" t="str">
        <f t="shared" si="1"/>
        <v/>
      </c>
      <c r="T11" s="13"/>
      <c r="U11" s="12"/>
      <c r="V11" s="12"/>
      <c r="W11" s="12"/>
      <c r="X11" s="12"/>
      <c r="Y11" s="12"/>
      <c r="Z11" s="12"/>
      <c r="AA11" s="134"/>
    </row>
    <row r="12" spans="2:27" ht="33" customHeight="1" thickBot="1" x14ac:dyDescent="0.3">
      <c r="B12" s="83" t="s">
        <v>14</v>
      </c>
      <c r="C12" s="84"/>
      <c r="D12" s="33"/>
      <c r="E12" s="34" t="str">
        <f>IF(D12&gt;0,D12*2,"")</f>
        <v/>
      </c>
      <c r="F12" s="12"/>
      <c r="G12" s="66" t="s">
        <v>15</v>
      </c>
      <c r="H12" s="67"/>
      <c r="I12" s="67"/>
      <c r="J12" s="67"/>
      <c r="K12" s="33"/>
      <c r="L12" s="34" t="str">
        <f>IF(K12&gt;0,K12*2,"")</f>
        <v/>
      </c>
      <c r="M12" s="11"/>
      <c r="N12" s="59" t="s">
        <v>46</v>
      </c>
      <c r="O12" s="60"/>
      <c r="P12" s="60"/>
      <c r="Q12" s="115"/>
      <c r="R12" s="31"/>
      <c r="S12" s="32" t="str">
        <f t="shared" si="1"/>
        <v/>
      </c>
      <c r="T12" s="13"/>
      <c r="U12" s="12"/>
      <c r="V12" s="12"/>
      <c r="W12" s="12"/>
      <c r="X12" s="12"/>
      <c r="Y12" s="12"/>
      <c r="Z12" s="12"/>
      <c r="AA12" s="134"/>
    </row>
    <row r="13" spans="2:27" ht="33" customHeight="1" thickBot="1" x14ac:dyDescent="0.3">
      <c r="B13" s="27" t="s">
        <v>23</v>
      </c>
      <c r="C13" s="22"/>
      <c r="D13" s="125"/>
      <c r="E13" s="125"/>
      <c r="F13" s="125"/>
      <c r="G13" s="125"/>
      <c r="H13" s="125"/>
      <c r="I13" s="125"/>
      <c r="J13" s="125"/>
      <c r="K13" s="125"/>
      <c r="L13" s="22"/>
      <c r="M13" s="24">
        <f>SUM(E14:E22)+SUM(L14:L22)</f>
        <v>0</v>
      </c>
      <c r="N13" s="59" t="s">
        <v>47</v>
      </c>
      <c r="O13" s="60"/>
      <c r="P13" s="60"/>
      <c r="Q13" s="115"/>
      <c r="R13" s="31"/>
      <c r="S13" s="32" t="str">
        <f>IF(R13&gt;0,R13*1,"")</f>
        <v/>
      </c>
      <c r="T13" s="13"/>
      <c r="U13" s="12"/>
      <c r="V13" s="12"/>
      <c r="W13" s="12"/>
      <c r="X13" s="12"/>
      <c r="Y13" s="12"/>
      <c r="Z13" s="12"/>
      <c r="AA13" s="134"/>
    </row>
    <row r="14" spans="2:27" ht="33" customHeight="1" thickBot="1" x14ac:dyDescent="0.3">
      <c r="B14" s="129" t="s">
        <v>18</v>
      </c>
      <c r="C14" s="58"/>
      <c r="D14" s="29"/>
      <c r="E14" s="30" t="str">
        <f t="shared" ref="E14:E22" si="2">IF(D14&gt;0,D14*2,"")</f>
        <v/>
      </c>
      <c r="F14" s="12"/>
      <c r="G14" s="81" t="s">
        <v>17</v>
      </c>
      <c r="H14" s="73"/>
      <c r="I14" s="73"/>
      <c r="J14" s="73"/>
      <c r="K14" s="29"/>
      <c r="L14" s="30" t="str">
        <f t="shared" ref="L14:L22" si="3">IF(K14&gt;0,K14*2,"")</f>
        <v/>
      </c>
      <c r="M14" s="11"/>
      <c r="N14" s="59" t="s">
        <v>48</v>
      </c>
      <c r="O14" s="60"/>
      <c r="P14" s="60"/>
      <c r="Q14" s="115"/>
      <c r="R14" s="33"/>
      <c r="S14" s="34" t="str">
        <f>IF(R14&gt;0,R14*1,"")</f>
        <v/>
      </c>
      <c r="T14" s="13"/>
      <c r="U14" s="12"/>
      <c r="V14" s="12"/>
      <c r="W14" s="12"/>
      <c r="X14" s="12"/>
      <c r="Y14" s="12"/>
      <c r="Z14" s="12"/>
      <c r="AA14" s="134"/>
    </row>
    <row r="15" spans="2:27" ht="33" customHeight="1" thickBot="1" x14ac:dyDescent="0.3">
      <c r="B15" s="130" t="s">
        <v>20</v>
      </c>
      <c r="C15" s="60"/>
      <c r="D15" s="31"/>
      <c r="E15" s="32" t="str">
        <f t="shared" si="2"/>
        <v/>
      </c>
      <c r="F15" s="12"/>
      <c r="G15" s="61" t="s">
        <v>19</v>
      </c>
      <c r="H15" s="62"/>
      <c r="I15" s="62"/>
      <c r="J15" s="62"/>
      <c r="K15" s="31"/>
      <c r="L15" s="32" t="str">
        <f t="shared" si="3"/>
        <v/>
      </c>
      <c r="M15" s="11"/>
      <c r="N15" s="70" t="s">
        <v>35</v>
      </c>
      <c r="O15" s="71"/>
      <c r="P15" s="71"/>
      <c r="Q15" s="56"/>
      <c r="R15" s="23"/>
      <c r="S15" s="23"/>
      <c r="T15" s="25">
        <f>SUM(S16:S20)</f>
        <v>0</v>
      </c>
      <c r="U15" s="12"/>
      <c r="V15" s="12"/>
      <c r="W15" s="12"/>
      <c r="X15" s="12"/>
      <c r="Y15" s="12"/>
      <c r="Z15" s="12"/>
      <c r="AA15" s="134"/>
    </row>
    <row r="16" spans="2:27" ht="33" customHeight="1" x14ac:dyDescent="0.25">
      <c r="B16" s="130" t="s">
        <v>22</v>
      </c>
      <c r="C16" s="60"/>
      <c r="D16" s="31"/>
      <c r="E16" s="32" t="str">
        <f t="shared" si="2"/>
        <v/>
      </c>
      <c r="F16" s="12"/>
      <c r="G16" s="61" t="s">
        <v>21</v>
      </c>
      <c r="H16" s="62"/>
      <c r="I16" s="62"/>
      <c r="J16" s="62"/>
      <c r="K16" s="31"/>
      <c r="L16" s="32" t="str">
        <f t="shared" si="3"/>
        <v/>
      </c>
      <c r="M16" s="11"/>
      <c r="N16" s="57" t="s">
        <v>38</v>
      </c>
      <c r="O16" s="58"/>
      <c r="P16" s="58"/>
      <c r="Q16" s="114"/>
      <c r="R16" s="29"/>
      <c r="S16" s="30" t="str">
        <f>IF(R16&gt;0,R16*2,"")</f>
        <v/>
      </c>
      <c r="T16" s="13"/>
      <c r="U16" s="12"/>
      <c r="V16" s="12"/>
      <c r="W16" s="12"/>
      <c r="X16" s="12"/>
      <c r="Y16" s="12"/>
      <c r="Z16" s="12"/>
      <c r="AA16" s="134"/>
    </row>
    <row r="17" spans="2:27" s="2" customFormat="1" ht="33" customHeight="1" x14ac:dyDescent="0.25">
      <c r="B17" s="131" t="s">
        <v>24</v>
      </c>
      <c r="C17" s="52"/>
      <c r="D17" s="31"/>
      <c r="E17" s="32" t="str">
        <f t="shared" si="2"/>
        <v/>
      </c>
      <c r="F17" s="14"/>
      <c r="G17" s="61" t="s">
        <v>30</v>
      </c>
      <c r="H17" s="62"/>
      <c r="I17" s="62"/>
      <c r="J17" s="106"/>
      <c r="K17" s="31"/>
      <c r="L17" s="32" t="str">
        <f t="shared" si="3"/>
        <v/>
      </c>
      <c r="M17" s="14"/>
      <c r="N17" s="59" t="s">
        <v>39</v>
      </c>
      <c r="O17" s="60"/>
      <c r="P17" s="60"/>
      <c r="Q17" s="115"/>
      <c r="R17" s="31"/>
      <c r="S17" s="32" t="str">
        <f>IF(R17&gt;0,R17*2,"")</f>
        <v/>
      </c>
      <c r="T17" s="15"/>
      <c r="U17" s="135"/>
      <c r="V17" s="12"/>
      <c r="W17" s="12"/>
      <c r="X17" s="12"/>
      <c r="Y17" s="12"/>
      <c r="Z17" s="12"/>
      <c r="AA17" s="134"/>
    </row>
    <row r="18" spans="2:27" ht="33" customHeight="1" x14ac:dyDescent="0.25">
      <c r="B18" s="131" t="s">
        <v>25</v>
      </c>
      <c r="C18" s="52"/>
      <c r="D18" s="31"/>
      <c r="E18" s="32" t="str">
        <f t="shared" si="2"/>
        <v/>
      </c>
      <c r="F18" s="12"/>
      <c r="G18" s="61" t="s">
        <v>31</v>
      </c>
      <c r="H18" s="62"/>
      <c r="I18" s="62"/>
      <c r="J18" s="106"/>
      <c r="K18" s="31"/>
      <c r="L18" s="32" t="str">
        <f t="shared" si="3"/>
        <v/>
      </c>
      <c r="M18" s="11"/>
      <c r="N18" s="59" t="s">
        <v>40</v>
      </c>
      <c r="O18" s="60"/>
      <c r="P18" s="60"/>
      <c r="Q18" s="115"/>
      <c r="R18" s="31"/>
      <c r="S18" s="32" t="str">
        <f>IF(R18&gt;0,R18*1,"")</f>
        <v/>
      </c>
      <c r="T18" s="13"/>
      <c r="U18" s="12"/>
      <c r="V18" s="12"/>
      <c r="W18" s="12"/>
      <c r="X18" s="12"/>
      <c r="Y18" s="12"/>
      <c r="Z18" s="12"/>
      <c r="AA18" s="134"/>
    </row>
    <row r="19" spans="2:27" ht="33" customHeight="1" x14ac:dyDescent="0.25">
      <c r="B19" s="131" t="s">
        <v>26</v>
      </c>
      <c r="C19" s="52"/>
      <c r="D19" s="31"/>
      <c r="E19" s="32" t="str">
        <f t="shared" si="2"/>
        <v/>
      </c>
      <c r="F19" s="12"/>
      <c r="G19" s="61" t="s">
        <v>32</v>
      </c>
      <c r="H19" s="62"/>
      <c r="I19" s="62"/>
      <c r="J19" s="106"/>
      <c r="K19" s="31"/>
      <c r="L19" s="32" t="str">
        <f t="shared" si="3"/>
        <v/>
      </c>
      <c r="M19" s="11"/>
      <c r="N19" s="59" t="s">
        <v>41</v>
      </c>
      <c r="O19" s="60"/>
      <c r="P19" s="60"/>
      <c r="Q19" s="115"/>
      <c r="R19" s="31"/>
      <c r="S19" s="32" t="str">
        <f>IF(R19&gt;0,R19*2,"")</f>
        <v/>
      </c>
      <c r="T19" s="13"/>
      <c r="U19" s="12"/>
      <c r="V19" s="12"/>
      <c r="W19" s="12"/>
      <c r="X19" s="12"/>
      <c r="Y19" s="12"/>
      <c r="Z19" s="12"/>
      <c r="AA19" s="134"/>
    </row>
    <row r="20" spans="2:27" ht="33" customHeight="1" thickBot="1" x14ac:dyDescent="0.3">
      <c r="B20" s="131" t="s">
        <v>27</v>
      </c>
      <c r="C20" s="52"/>
      <c r="D20" s="31"/>
      <c r="E20" s="32" t="str">
        <f t="shared" si="2"/>
        <v/>
      </c>
      <c r="F20" s="12"/>
      <c r="G20" s="61" t="s">
        <v>51</v>
      </c>
      <c r="H20" s="62"/>
      <c r="I20" s="62"/>
      <c r="J20" s="106"/>
      <c r="K20" s="31"/>
      <c r="L20" s="32" t="str">
        <f t="shared" si="3"/>
        <v/>
      </c>
      <c r="M20" s="11"/>
      <c r="N20" s="59" t="s">
        <v>42</v>
      </c>
      <c r="O20" s="60"/>
      <c r="P20" s="60"/>
      <c r="Q20" s="115"/>
      <c r="R20" s="117"/>
      <c r="S20" s="118" t="str">
        <f>IF(R20&gt;0,R20*1,"")</f>
        <v/>
      </c>
      <c r="T20" s="13"/>
      <c r="U20" s="12"/>
      <c r="V20" s="12"/>
      <c r="W20" s="12"/>
      <c r="X20" s="12"/>
      <c r="Y20" s="12"/>
      <c r="Z20" s="12"/>
      <c r="AA20" s="134"/>
    </row>
    <row r="21" spans="2:27" ht="33" customHeight="1" thickTop="1" x14ac:dyDescent="0.25">
      <c r="B21" s="131" t="s">
        <v>28</v>
      </c>
      <c r="C21" s="52"/>
      <c r="D21" s="31"/>
      <c r="E21" s="32" t="str">
        <f t="shared" si="2"/>
        <v/>
      </c>
      <c r="F21" s="12"/>
      <c r="G21" s="61" t="s">
        <v>33</v>
      </c>
      <c r="H21" s="62"/>
      <c r="I21" s="62"/>
      <c r="J21" s="106"/>
      <c r="K21" s="31"/>
      <c r="L21" s="32" t="str">
        <f t="shared" si="3"/>
        <v/>
      </c>
      <c r="M21" s="11"/>
      <c r="N21" s="68"/>
      <c r="O21" s="69"/>
      <c r="P21" s="69"/>
      <c r="Q21" s="55"/>
      <c r="R21" s="119" t="s">
        <v>1</v>
      </c>
      <c r="S21" s="120"/>
      <c r="T21" s="121">
        <f>SUM(M8+M13+T8+T15)</f>
        <v>0</v>
      </c>
      <c r="U21" s="12"/>
      <c r="V21" s="12"/>
      <c r="W21" s="12"/>
      <c r="X21" s="12"/>
      <c r="Y21" s="12"/>
      <c r="Z21" s="12"/>
      <c r="AA21" s="134"/>
    </row>
    <row r="22" spans="2:27" ht="33" customHeight="1" thickBot="1" x14ac:dyDescent="0.3">
      <c r="B22" s="136" t="s">
        <v>29</v>
      </c>
      <c r="C22" s="137"/>
      <c r="D22" s="35"/>
      <c r="E22" s="36" t="str">
        <f t="shared" si="2"/>
        <v/>
      </c>
      <c r="F22" s="8"/>
      <c r="G22" s="126" t="s">
        <v>50</v>
      </c>
      <c r="H22" s="82"/>
      <c r="I22" s="82"/>
      <c r="J22" s="127"/>
      <c r="K22" s="35"/>
      <c r="L22" s="36" t="str">
        <f t="shared" si="3"/>
        <v/>
      </c>
      <c r="M22" s="16"/>
      <c r="N22" s="75"/>
      <c r="O22" s="76"/>
      <c r="P22" s="76"/>
      <c r="Q22" s="53"/>
      <c r="R22" s="122"/>
      <c r="S22" s="123"/>
      <c r="T22" s="124"/>
      <c r="U22" s="8"/>
      <c r="V22" s="8"/>
      <c r="W22" s="8"/>
      <c r="X22" s="8"/>
      <c r="Y22" s="8"/>
      <c r="Z22" s="8"/>
      <c r="AA22" s="138"/>
    </row>
    <row r="23" spans="2:27" ht="29.25" customHeight="1" thickTop="1" x14ac:dyDescent="0.25">
      <c r="G23" s="78"/>
      <c r="H23" s="78"/>
      <c r="I23" s="78"/>
      <c r="J23" s="78"/>
      <c r="K23" s="3"/>
      <c r="L23" s="3"/>
      <c r="M23" s="9"/>
      <c r="N23" s="77"/>
      <c r="O23" s="77"/>
      <c r="P23" s="77"/>
      <c r="Q23" s="54"/>
      <c r="R23" s="9"/>
      <c r="S23" s="9"/>
      <c r="T23" s="9"/>
    </row>
    <row r="24" spans="2:27" ht="29.25" customHeight="1" x14ac:dyDescent="0.25">
      <c r="B24" s="79"/>
      <c r="C24" s="79"/>
      <c r="D24" s="3"/>
      <c r="E24" s="3"/>
      <c r="M24" s="9"/>
      <c r="N24" s="10"/>
      <c r="O24" s="10"/>
      <c r="P24" s="10"/>
      <c r="Q24" s="10"/>
      <c r="R24" s="9"/>
      <c r="S24" s="9"/>
      <c r="T24" s="9"/>
    </row>
    <row r="25" spans="2:27" ht="29.25" customHeight="1" x14ac:dyDescent="0.25">
      <c r="B25" s="79"/>
      <c r="C25" s="79"/>
      <c r="M25" s="9"/>
      <c r="T25" s="9"/>
    </row>
    <row r="26" spans="2:27" ht="29.25" customHeight="1" x14ac:dyDescent="0.25">
      <c r="B26" s="79"/>
      <c r="C26" s="79"/>
      <c r="M26" s="9"/>
      <c r="T26" s="9"/>
    </row>
    <row r="27" spans="2:27" ht="29.25" customHeight="1" x14ac:dyDescent="0.25">
      <c r="B27" s="79"/>
      <c r="C27" s="79"/>
      <c r="M27" s="9"/>
      <c r="N27" s="10"/>
      <c r="O27" s="10"/>
      <c r="P27" s="10"/>
      <c r="Q27" s="10"/>
      <c r="R27" s="9"/>
      <c r="S27" s="9"/>
      <c r="T27" s="9"/>
    </row>
    <row r="28" spans="2:27" ht="29.25" customHeight="1" x14ac:dyDescent="0.25">
      <c r="M28" s="9"/>
      <c r="N28" s="10"/>
      <c r="O28" s="10"/>
      <c r="P28" s="10"/>
      <c r="Q28" s="10"/>
      <c r="R28" s="9"/>
      <c r="S28" s="9"/>
      <c r="T28" s="9"/>
    </row>
    <row r="29" spans="2:27" ht="29.25" customHeight="1" x14ac:dyDescent="0.25">
      <c r="M29" s="9"/>
      <c r="N29" s="10"/>
      <c r="O29" s="10"/>
      <c r="P29" s="10"/>
      <c r="Q29" s="10"/>
      <c r="R29" s="9"/>
      <c r="S29" s="9"/>
      <c r="T29" s="9"/>
    </row>
    <row r="30" spans="2:27" ht="29.25" customHeight="1" x14ac:dyDescent="0.25">
      <c r="M30" s="9"/>
      <c r="N30" s="10"/>
      <c r="O30" s="10"/>
      <c r="P30" s="10"/>
      <c r="Q30" s="10"/>
      <c r="R30" s="9"/>
      <c r="S30" s="9"/>
      <c r="T30" s="9"/>
    </row>
    <row r="31" spans="2:27" ht="29.25" customHeight="1" x14ac:dyDescent="0.25">
      <c r="M31" s="9"/>
      <c r="N31" s="10"/>
      <c r="O31" s="10"/>
      <c r="P31" s="10"/>
      <c r="Q31" s="10"/>
      <c r="R31" s="9"/>
      <c r="S31" s="9"/>
      <c r="T31" s="9"/>
    </row>
    <row r="32" spans="2:27" ht="29.25" customHeight="1" x14ac:dyDescent="0.25">
      <c r="N32" s="10"/>
      <c r="O32" s="10"/>
      <c r="P32" s="10"/>
      <c r="Q32" s="10"/>
      <c r="R32" s="9"/>
      <c r="S32" s="9"/>
      <c r="T32" s="9"/>
    </row>
  </sheetData>
  <sheetProtection password="C94F" sheet="1" objects="1" scenarios="1"/>
  <protectedRanges>
    <protectedRange sqref="B4 H4" name="Bereich1"/>
    <protectedRange sqref="D9:D12 R16:R20 K9:K12 K14:K22 R9:R14 D14:D22" name="Spielklassen"/>
  </protectedRanges>
  <customSheetViews>
    <customSheetView guid="{8C0934F7-44FB-4683-87C9-008AC5AC4B6E}" showGridLines="0" showRuler="0">
      <selection activeCell="U10" sqref="U10"/>
      <pageMargins left="0.70866141732283472" right="0.11811023622047245" top="0.55118110236220474" bottom="0.19685039370078741" header="0.23622047244094491" footer="0.31496062992125984"/>
      <pageSetup paperSize="9" scale="54" orientation="landscape" verticalDpi="0" r:id="rId1"/>
      <headerFooter>
        <oddHeader>&amp;C&amp;"-,Fett"&amp;24SR-SOll-IST-Berechner</oddHeader>
      </headerFooter>
    </customSheetView>
  </customSheetViews>
  <mergeCells count="67">
    <mergeCell ref="V8:AA8"/>
    <mergeCell ref="B2:F2"/>
    <mergeCell ref="B3:F3"/>
    <mergeCell ref="T21:T22"/>
    <mergeCell ref="B7:C7"/>
    <mergeCell ref="G7:J7"/>
    <mergeCell ref="B12:C12"/>
    <mergeCell ref="B14:C14"/>
    <mergeCell ref="G16:J16"/>
    <mergeCell ref="G15:J15"/>
    <mergeCell ref="G14:J14"/>
    <mergeCell ref="G12:J12"/>
    <mergeCell ref="G11:J11"/>
    <mergeCell ref="G10:J10"/>
    <mergeCell ref="G9:J9"/>
    <mergeCell ref="AA2:AA3"/>
    <mergeCell ref="Y2:Z2"/>
    <mergeCell ref="W2:X2"/>
    <mergeCell ref="U2:V2"/>
    <mergeCell ref="S2:T2"/>
    <mergeCell ref="J5:M5"/>
    <mergeCell ref="G17:J17"/>
    <mergeCell ref="G18:J18"/>
    <mergeCell ref="G19:J19"/>
    <mergeCell ref="G20:J20"/>
    <mergeCell ref="N9:Q9"/>
    <mergeCell ref="N10:Q10"/>
    <mergeCell ref="N11:Q11"/>
    <mergeCell ref="N12:Q12"/>
    <mergeCell ref="N13:Q13"/>
    <mergeCell ref="N14:Q14"/>
    <mergeCell ref="N16:Q16"/>
    <mergeCell ref="G2:M2"/>
    <mergeCell ref="Q4:R4"/>
    <mergeCell ref="Q3:R3"/>
    <mergeCell ref="J3:K3"/>
    <mergeCell ref="J4:K4"/>
    <mergeCell ref="P2:R2"/>
    <mergeCell ref="N7:P7"/>
    <mergeCell ref="B6:AA6"/>
    <mergeCell ref="C4:F4"/>
    <mergeCell ref="G5:I5"/>
    <mergeCell ref="H3:I3"/>
    <mergeCell ref="H4:I4"/>
    <mergeCell ref="B27:C27"/>
    <mergeCell ref="B24:C24"/>
    <mergeCell ref="B25:C25"/>
    <mergeCell ref="B26:C26"/>
    <mergeCell ref="B9:C9"/>
    <mergeCell ref="B10:C10"/>
    <mergeCell ref="B11:C11"/>
    <mergeCell ref="N23:P23"/>
    <mergeCell ref="G23:J23"/>
    <mergeCell ref="B15:C15"/>
    <mergeCell ref="B16:C16"/>
    <mergeCell ref="G21:J21"/>
    <mergeCell ref="N17:Q17"/>
    <mergeCell ref="N18:Q18"/>
    <mergeCell ref="N19:Q19"/>
    <mergeCell ref="N20:Q20"/>
    <mergeCell ref="G22:J22"/>
    <mergeCell ref="N8:R8"/>
    <mergeCell ref="D8:K8"/>
    <mergeCell ref="N21:P21"/>
    <mergeCell ref="N22:P22"/>
    <mergeCell ref="N15:P15"/>
    <mergeCell ref="R21:S22"/>
  </mergeCells>
  <conditionalFormatting sqref="AA4">
    <cfRule type="expression" dxfId="11" priority="28">
      <formula>AA4&gt;0</formula>
    </cfRule>
  </conditionalFormatting>
  <conditionalFormatting sqref="J4">
    <cfRule type="expression" dxfId="10" priority="7">
      <formula>$J$4=0</formula>
    </cfRule>
  </conditionalFormatting>
  <conditionalFormatting sqref="L4:M4 J5">
    <cfRule type="expression" dxfId="9" priority="19">
      <formula>OR($G$4=0,$L$4&gt;=70%)</formula>
    </cfRule>
    <cfRule type="expression" dxfId="8" priority="20">
      <formula>$L$4&lt;70%</formula>
    </cfRule>
  </conditionalFormatting>
  <conditionalFormatting sqref="S4:AA4 M4:O4">
    <cfRule type="expression" dxfId="7" priority="21">
      <formula>$M$4&gt;2</formula>
    </cfRule>
  </conditionalFormatting>
  <conditionalFormatting sqref="S4:T4">
    <cfRule type="expression" dxfId="6" priority="34">
      <formula>$M$4=3</formula>
    </cfRule>
  </conditionalFormatting>
  <conditionalFormatting sqref="P4:Q4">
    <cfRule type="expression" dxfId="5" priority="3">
      <formula>$M$4&gt;2</formula>
    </cfRule>
  </conditionalFormatting>
  <conditionalFormatting sqref="P4:Q4">
    <cfRule type="expression" dxfId="4" priority="4" stopIfTrue="1">
      <formula>$M$4=3</formula>
    </cfRule>
  </conditionalFormatting>
  <conditionalFormatting sqref="Y4:Z4 J4">
    <cfRule type="expression" dxfId="3" priority="25">
      <formula>AND($L4&lt;70%,$G4&gt;0)</formula>
    </cfRule>
  </conditionalFormatting>
  <conditionalFormatting sqref="W4:X4">
    <cfRule type="expression" dxfId="2" priority="31">
      <formula>$M$4=2</formula>
    </cfRule>
  </conditionalFormatting>
  <conditionalFormatting sqref="J4:K4">
    <cfRule type="expression" dxfId="1" priority="2">
      <formula>$J$4&gt;0</formula>
    </cfRule>
  </conditionalFormatting>
  <conditionalFormatting sqref="Y4:Z4">
    <cfRule type="expression" dxfId="0" priority="1">
      <formula>$Y$4&gt;0</formula>
    </cfRule>
  </conditionalFormatting>
  <printOptions horizontalCentered="1" verticalCentered="1"/>
  <pageMargins left="0.19685039370078741" right="0.19685039370078741" top="0.51181102362204722" bottom="0.59055118110236227" header="0.23622047244094491" footer="0.31496062992125984"/>
  <pageSetup paperSize="9" scale="44" orientation="landscape" verticalDpi="0" r:id="rId2"/>
  <ignoredErrors>
    <ignoredError sqref="S18:S19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</vt:lpstr>
      <vt:lpstr>Verein!Druckbereich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Klaus-Dieter Keienburg</cp:lastModifiedBy>
  <cp:lastPrinted>2023-07-09T13:13:55Z</cp:lastPrinted>
  <dcterms:created xsi:type="dcterms:W3CDTF">2020-07-29T07:40:49Z</dcterms:created>
  <dcterms:modified xsi:type="dcterms:W3CDTF">2023-07-09T13:51:59Z</dcterms:modified>
</cp:coreProperties>
</file>